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 activeTab="1"/>
  </bookViews>
  <sheets>
    <sheet name="U10 개인" sheetId="1" r:id="rId1"/>
    <sheet name="U15 개인" sheetId="2" r:id="rId2"/>
    <sheet name="General Individual" sheetId="3" r:id="rId3"/>
    <sheet name="U10 단체" sheetId="4" r:id="rId4"/>
    <sheet name="U15 단체" sheetId="5" r:id="rId5"/>
    <sheet name="General Team" sheetId="6" r:id="rId6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4"/>
  <c r="L4"/>
  <c r="H3" i="6"/>
  <c r="G3"/>
  <c r="F3"/>
  <c r="E3"/>
  <c r="D3"/>
  <c r="C3"/>
  <c r="L3" s="1"/>
  <c r="H4"/>
  <c r="G4"/>
  <c r="F4"/>
  <c r="E4"/>
  <c r="D4"/>
  <c r="C4"/>
  <c r="L4" s="1"/>
  <c r="L5"/>
  <c r="L5" i="5"/>
  <c r="L6"/>
  <c r="L4"/>
  <c r="L3"/>
  <c r="L5" i="4"/>
  <c r="H5" i="6"/>
  <c r="G5"/>
  <c r="F5"/>
  <c r="E5"/>
  <c r="D5"/>
  <c r="C5"/>
  <c r="I6" i="2"/>
  <c r="I8"/>
  <c r="A8" s="1"/>
  <c r="I16"/>
  <c r="I17"/>
  <c r="A17" s="1"/>
  <c r="I3"/>
  <c r="I7"/>
  <c r="A7" s="1"/>
  <c r="I14"/>
  <c r="I5"/>
  <c r="A5" s="1"/>
  <c r="I9"/>
  <c r="I10"/>
  <c r="A10" s="1"/>
  <c r="I18"/>
  <c r="I11"/>
  <c r="A11" s="1"/>
  <c r="I15"/>
  <c r="I13"/>
  <c r="A13" s="1"/>
  <c r="I19"/>
  <c r="J3" i="3"/>
  <c r="A3" s="1"/>
  <c r="J4"/>
  <c r="A4" s="1"/>
  <c r="J8"/>
  <c r="A8" s="1"/>
  <c r="J7"/>
  <c r="A7" s="1"/>
  <c r="J9"/>
  <c r="A9" s="1"/>
  <c r="J5"/>
  <c r="J10"/>
  <c r="A10" s="1"/>
  <c r="J6"/>
  <c r="I4" i="2"/>
  <c r="A4" s="1"/>
  <c r="I12"/>
  <c r="J12" i="3"/>
  <c r="A12" s="1"/>
  <c r="J13"/>
  <c r="A13" s="1"/>
  <c r="J11"/>
  <c r="A11" s="1"/>
  <c r="I13" i="1"/>
  <c r="I9"/>
  <c r="A9" s="1"/>
  <c r="I10"/>
  <c r="I7"/>
  <c r="A7" s="1"/>
  <c r="I8"/>
  <c r="I5"/>
  <c r="A5" s="1"/>
  <c r="I6"/>
  <c r="I4"/>
  <c r="A4" s="1"/>
  <c r="I11"/>
  <c r="I12"/>
  <c r="A12" s="1"/>
  <c r="I3"/>
  <c r="A6" i="3" l="1"/>
  <c r="A5"/>
  <c r="A12" i="2"/>
  <c r="A19"/>
  <c r="A15"/>
  <c r="A18"/>
  <c r="A9"/>
  <c r="A14"/>
  <c r="A3"/>
  <c r="A16"/>
  <c r="A6"/>
  <c r="A3" i="1"/>
  <c r="A11"/>
  <c r="A6"/>
  <c r="A8"/>
  <c r="A10"/>
  <c r="A13"/>
</calcChain>
</file>

<file path=xl/sharedStrings.xml><?xml version="1.0" encoding="utf-8"?>
<sst xmlns="http://schemas.openxmlformats.org/spreadsheetml/2006/main" count="198" uniqueCount="114">
  <si>
    <t>이름</t>
    <phoneticPr fontId="1" type="noConversion"/>
  </si>
  <si>
    <t>R1</t>
    <phoneticPr fontId="1" type="noConversion"/>
  </si>
  <si>
    <t>R2</t>
    <phoneticPr fontId="1" type="noConversion"/>
  </si>
  <si>
    <t>R3</t>
    <phoneticPr fontId="1" type="noConversion"/>
  </si>
  <si>
    <t>R4</t>
    <phoneticPr fontId="1" type="noConversion"/>
  </si>
  <si>
    <t>R5</t>
    <phoneticPr fontId="1" type="noConversion"/>
  </si>
  <si>
    <t>R6</t>
    <phoneticPr fontId="1" type="noConversion"/>
  </si>
  <si>
    <t>총합</t>
    <phoneticPr fontId="1" type="noConversion"/>
  </si>
  <si>
    <t>비고</t>
    <phoneticPr fontId="1" type="noConversion"/>
  </si>
  <si>
    <t>이정진</t>
    <phoneticPr fontId="1" type="noConversion"/>
  </si>
  <si>
    <t>정하윤</t>
    <phoneticPr fontId="1" type="noConversion"/>
  </si>
  <si>
    <t>최혜승</t>
    <phoneticPr fontId="1" type="noConversion"/>
  </si>
  <si>
    <t>이도윤</t>
    <phoneticPr fontId="1" type="noConversion"/>
  </si>
  <si>
    <t>정민재</t>
    <phoneticPr fontId="1" type="noConversion"/>
  </si>
  <si>
    <t>조예진</t>
    <phoneticPr fontId="1" type="noConversion"/>
  </si>
  <si>
    <t>박혜담</t>
    <phoneticPr fontId="1" type="noConversion"/>
  </si>
  <si>
    <t>김서인</t>
    <phoneticPr fontId="1" type="noConversion"/>
  </si>
  <si>
    <t>최재혁</t>
    <phoneticPr fontId="1" type="noConversion"/>
  </si>
  <si>
    <t>김지율</t>
    <phoneticPr fontId="1" type="noConversion"/>
  </si>
  <si>
    <t>윤채화</t>
    <phoneticPr fontId="1" type="noConversion"/>
  </si>
  <si>
    <t>Japan</t>
    <phoneticPr fontId="1" type="noConversion"/>
  </si>
  <si>
    <t>박시우</t>
    <phoneticPr fontId="1" type="noConversion"/>
  </si>
  <si>
    <t>U15</t>
    <phoneticPr fontId="1" type="noConversion"/>
  </si>
  <si>
    <t>정태산</t>
    <phoneticPr fontId="1" type="noConversion"/>
  </si>
  <si>
    <t>신운</t>
    <phoneticPr fontId="1" type="noConversion"/>
  </si>
  <si>
    <t>U12</t>
    <phoneticPr fontId="1" type="noConversion"/>
  </si>
  <si>
    <t>이해민</t>
    <phoneticPr fontId="1" type="noConversion"/>
  </si>
  <si>
    <t>손효림</t>
    <phoneticPr fontId="1" type="noConversion"/>
  </si>
  <si>
    <t>김지후</t>
    <phoneticPr fontId="1" type="noConversion"/>
  </si>
  <si>
    <t>박다은</t>
    <phoneticPr fontId="1" type="noConversion"/>
  </si>
  <si>
    <t>이준하</t>
    <phoneticPr fontId="1" type="noConversion"/>
  </si>
  <si>
    <t>강하윤</t>
    <phoneticPr fontId="1" type="noConversion"/>
  </si>
  <si>
    <t>지순혁</t>
    <phoneticPr fontId="1" type="noConversion"/>
  </si>
  <si>
    <t>서유진</t>
    <phoneticPr fontId="1" type="noConversion"/>
  </si>
  <si>
    <t>박성빈</t>
    <phoneticPr fontId="1" type="noConversion"/>
  </si>
  <si>
    <t>진성원</t>
    <phoneticPr fontId="1" type="noConversion"/>
  </si>
  <si>
    <t>손인준</t>
    <phoneticPr fontId="1" type="noConversion"/>
  </si>
  <si>
    <t>정형욱</t>
    <phoneticPr fontId="1" type="noConversion"/>
  </si>
  <si>
    <t>정서영</t>
    <phoneticPr fontId="1" type="noConversion"/>
  </si>
  <si>
    <t>하윤서</t>
    <phoneticPr fontId="1" type="noConversion"/>
  </si>
  <si>
    <t>U10 C</t>
    <phoneticPr fontId="1" type="noConversion"/>
  </si>
  <si>
    <t>U10 A</t>
    <phoneticPr fontId="1" type="noConversion"/>
  </si>
  <si>
    <t>U10 B</t>
    <phoneticPr fontId="1" type="noConversion"/>
  </si>
  <si>
    <t>팀</t>
    <phoneticPr fontId="1" type="noConversion"/>
  </si>
  <si>
    <t>U12 A</t>
    <phoneticPr fontId="1" type="noConversion"/>
  </si>
  <si>
    <t>U12 B</t>
    <phoneticPr fontId="1" type="noConversion"/>
  </si>
  <si>
    <t>U15 A</t>
    <phoneticPr fontId="1" type="noConversion"/>
  </si>
  <si>
    <t>U15 B</t>
    <phoneticPr fontId="1" type="noConversion"/>
  </si>
  <si>
    <t>KOR-A</t>
    <phoneticPr fontId="1" type="noConversion"/>
  </si>
  <si>
    <t>A팀</t>
    <phoneticPr fontId="1" type="noConversion"/>
  </si>
  <si>
    <t>B팀</t>
    <phoneticPr fontId="1" type="noConversion"/>
  </si>
  <si>
    <t>C팀</t>
    <phoneticPr fontId="1" type="noConversion"/>
  </si>
  <si>
    <t>12A</t>
    <phoneticPr fontId="1" type="noConversion"/>
  </si>
  <si>
    <t>12B</t>
    <phoneticPr fontId="1" type="noConversion"/>
  </si>
  <si>
    <t>15A</t>
    <phoneticPr fontId="1" type="noConversion"/>
  </si>
  <si>
    <t>15B</t>
    <phoneticPr fontId="1" type="noConversion"/>
  </si>
  <si>
    <t>R7</t>
    <phoneticPr fontId="1" type="noConversion"/>
  </si>
  <si>
    <t>R8</t>
    <phoneticPr fontId="1" type="noConversion"/>
  </si>
  <si>
    <t>R9</t>
    <phoneticPr fontId="1" type="noConversion"/>
  </si>
  <si>
    <t>U15 A</t>
  </si>
  <si>
    <t>순위</t>
    <phoneticPr fontId="1" type="noConversion"/>
  </si>
  <si>
    <t>금상</t>
    <phoneticPr fontId="1" type="noConversion"/>
  </si>
  <si>
    <t>은상</t>
    <phoneticPr fontId="1" type="noConversion"/>
  </si>
  <si>
    <t>동상</t>
    <phoneticPr fontId="1" type="noConversion"/>
  </si>
  <si>
    <t>U8 특별상</t>
    <phoneticPr fontId="1" type="noConversion"/>
  </si>
  <si>
    <t>팀</t>
    <phoneticPr fontId="1" type="noConversion"/>
  </si>
  <si>
    <t>U15 금상</t>
    <phoneticPr fontId="1" type="noConversion"/>
  </si>
  <si>
    <t>U12 동상</t>
    <phoneticPr fontId="1" type="noConversion"/>
  </si>
  <si>
    <t>U12 은상</t>
    <phoneticPr fontId="1" type="noConversion"/>
  </si>
  <si>
    <t>U12 금상</t>
    <phoneticPr fontId="1" type="noConversion"/>
  </si>
  <si>
    <t>U15 동상</t>
    <phoneticPr fontId="1" type="noConversion"/>
  </si>
  <si>
    <t>U15 은상</t>
    <phoneticPr fontId="1" type="noConversion"/>
  </si>
  <si>
    <t>순위</t>
    <phoneticPr fontId="1" type="noConversion"/>
  </si>
  <si>
    <t>Name</t>
    <phoneticPr fontId="1" type="noConversion"/>
  </si>
  <si>
    <t>O50 Gold</t>
    <phoneticPr fontId="1" type="noConversion"/>
  </si>
  <si>
    <t>O50 Bronze</t>
    <phoneticPr fontId="1" type="noConversion"/>
  </si>
  <si>
    <t>Bronze</t>
    <phoneticPr fontId="1" type="noConversion"/>
  </si>
  <si>
    <t>Silver</t>
    <phoneticPr fontId="1" type="noConversion"/>
  </si>
  <si>
    <t>Gold</t>
    <phoneticPr fontId="1" type="noConversion"/>
  </si>
  <si>
    <t>O50 Silver</t>
    <phoneticPr fontId="1" type="noConversion"/>
  </si>
  <si>
    <t>Rank</t>
    <phoneticPr fontId="1" type="noConversion"/>
  </si>
  <si>
    <t>Country</t>
    <phoneticPr fontId="1" type="noConversion"/>
  </si>
  <si>
    <t>Total</t>
    <phoneticPr fontId="1" type="noConversion"/>
  </si>
  <si>
    <t>Remarks</t>
    <phoneticPr fontId="1" type="noConversion"/>
  </si>
  <si>
    <t>Gold</t>
    <phoneticPr fontId="1" type="noConversion"/>
  </si>
  <si>
    <t>Silver</t>
    <phoneticPr fontId="1" type="noConversion"/>
  </si>
  <si>
    <t>Bronze</t>
    <phoneticPr fontId="1" type="noConversion"/>
  </si>
  <si>
    <t>U12 Silver</t>
    <phoneticPr fontId="1" type="noConversion"/>
  </si>
  <si>
    <t>U12 Gold</t>
    <phoneticPr fontId="1" type="noConversion"/>
  </si>
  <si>
    <t>U15 Silver</t>
    <phoneticPr fontId="1" type="noConversion"/>
  </si>
  <si>
    <t>U15 Gold</t>
    <phoneticPr fontId="1" type="noConversion"/>
  </si>
  <si>
    <t>KOR</t>
    <phoneticPr fontId="1" type="noConversion"/>
  </si>
  <si>
    <t>CHN</t>
    <phoneticPr fontId="1" type="noConversion"/>
  </si>
  <si>
    <t>JPN</t>
    <phoneticPr fontId="1" type="noConversion"/>
  </si>
  <si>
    <t>IND</t>
    <phoneticPr fontId="1" type="noConversion"/>
  </si>
  <si>
    <t>TWN</t>
    <phoneticPr fontId="1" type="noConversion"/>
  </si>
  <si>
    <t>Yoichi Enta</t>
    <phoneticPr fontId="1" type="noConversion"/>
  </si>
  <si>
    <t>Takemasa Aoki</t>
    <phoneticPr fontId="1" type="noConversion"/>
  </si>
  <si>
    <t>Yuki Kajihara</t>
    <phoneticPr fontId="1" type="noConversion"/>
  </si>
  <si>
    <t>Ashish Kumar</t>
    <phoneticPr fontId="1" type="noConversion"/>
  </si>
  <si>
    <t>Prasanna Seshadri</t>
    <phoneticPr fontId="1" type="noConversion"/>
  </si>
  <si>
    <t>Kota Morinishi</t>
    <phoneticPr fontId="1" type="noConversion"/>
  </si>
  <si>
    <t>U15 동상</t>
    <phoneticPr fontId="1" type="noConversion"/>
  </si>
  <si>
    <t>Pangyen Hsu</t>
    <phoneticPr fontId="1" type="noConversion"/>
  </si>
  <si>
    <t>권혁선 (Hyuksun Kwon)</t>
    <phoneticPr fontId="1" type="noConversion"/>
  </si>
  <si>
    <t>권순성 (Sunsung Kwon)</t>
    <phoneticPr fontId="1" type="noConversion"/>
  </si>
  <si>
    <t>하준서 (Junseo Ha)</t>
    <phoneticPr fontId="1" type="noConversion"/>
  </si>
  <si>
    <t>Qianzi Li</t>
    <phoneticPr fontId="1" type="noConversion"/>
  </si>
  <si>
    <t>Team</t>
    <phoneticPr fontId="1" type="noConversion"/>
  </si>
  <si>
    <t>Asia</t>
    <phoneticPr fontId="1" type="noConversion"/>
  </si>
  <si>
    <t>Korea</t>
    <phoneticPr fontId="1" type="noConversion"/>
  </si>
  <si>
    <t>Silver</t>
    <phoneticPr fontId="1" type="noConversion"/>
  </si>
  <si>
    <t>Gold</t>
    <phoneticPr fontId="1" type="noConversion"/>
  </si>
  <si>
    <t>Bronze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</si>
</sst>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theme="0" tint="-0.3499862666707357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0" fillId="3" borderId="0" xfId="0" applyFill="1">
      <alignment vertical="center"/>
    </xf>
    <xf numFmtId="0" fontId="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3"/>
  <sheetViews>
    <sheetView workbookViewId="0">
      <selection activeCell="B39" sqref="B39"/>
    </sheetView>
  </sheetViews>
  <sheetFormatPr defaultRowHeight="16.5"/>
  <sheetData>
    <row r="2" spans="1:11">
      <c r="A2" t="s">
        <v>60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s="3" t="s">
        <v>7</v>
      </c>
      <c r="J2" t="s">
        <v>8</v>
      </c>
      <c r="K2" t="s">
        <v>43</v>
      </c>
    </row>
    <row r="3" spans="1:11">
      <c r="A3" s="2">
        <f>RANK(I3, $I$3:$I$13, 0)</f>
        <v>1</v>
      </c>
      <c r="B3" t="s">
        <v>9</v>
      </c>
      <c r="C3">
        <v>150</v>
      </c>
      <c r="D3">
        <v>185</v>
      </c>
      <c r="E3">
        <v>288</v>
      </c>
      <c r="F3">
        <v>355</v>
      </c>
      <c r="G3">
        <v>211</v>
      </c>
      <c r="H3">
        <v>379</v>
      </c>
      <c r="I3" s="3">
        <f>SUM(C3:H3)</f>
        <v>1568</v>
      </c>
      <c r="J3" t="s">
        <v>61</v>
      </c>
      <c r="K3" s="1" t="s">
        <v>41</v>
      </c>
    </row>
    <row r="4" spans="1:11">
      <c r="A4" s="2">
        <f>RANK(I4, $I$3:$I$13, 0)</f>
        <v>2</v>
      </c>
      <c r="B4" t="s">
        <v>12</v>
      </c>
      <c r="C4">
        <v>155</v>
      </c>
      <c r="D4">
        <v>239</v>
      </c>
      <c r="E4">
        <v>130</v>
      </c>
      <c r="F4">
        <v>324</v>
      </c>
      <c r="G4">
        <v>167</v>
      </c>
      <c r="H4">
        <v>330</v>
      </c>
      <c r="I4" s="3">
        <f>SUM(C4:H4)</f>
        <v>1345</v>
      </c>
      <c r="J4" t="s">
        <v>62</v>
      </c>
      <c r="K4" t="s">
        <v>42</v>
      </c>
    </row>
    <row r="5" spans="1:11">
      <c r="A5" s="2">
        <f>RANK(I5, $I$3:$I$13, 0)</f>
        <v>3</v>
      </c>
      <c r="B5" t="s">
        <v>14</v>
      </c>
      <c r="C5">
        <v>189</v>
      </c>
      <c r="D5">
        <v>213</v>
      </c>
      <c r="E5">
        <v>396</v>
      </c>
      <c r="F5">
        <v>231</v>
      </c>
      <c r="G5">
        <v>121</v>
      </c>
      <c r="H5">
        <v>190</v>
      </c>
      <c r="I5" s="3">
        <f>SUM(C5:H5)</f>
        <v>1340</v>
      </c>
      <c r="J5" t="s">
        <v>63</v>
      </c>
      <c r="K5" t="s">
        <v>42</v>
      </c>
    </row>
    <row r="6" spans="1:11">
      <c r="A6" s="2">
        <f>RANK(I6, $I$3:$I$13, 0)</f>
        <v>4</v>
      </c>
      <c r="B6" t="s">
        <v>13</v>
      </c>
      <c r="C6">
        <v>189</v>
      </c>
      <c r="D6">
        <v>246</v>
      </c>
      <c r="E6">
        <v>295</v>
      </c>
      <c r="F6">
        <v>125</v>
      </c>
      <c r="G6">
        <v>227</v>
      </c>
      <c r="H6">
        <v>186</v>
      </c>
      <c r="I6" s="3">
        <f>SUM(C6:H6)</f>
        <v>1268</v>
      </c>
      <c r="K6" s="1" t="s">
        <v>42</v>
      </c>
    </row>
    <row r="7" spans="1:11">
      <c r="A7" s="2">
        <f>RANK(I7, $I$3:$I$13, 0)</f>
        <v>5</v>
      </c>
      <c r="B7" t="s">
        <v>16</v>
      </c>
      <c r="C7">
        <v>164</v>
      </c>
      <c r="D7">
        <v>52</v>
      </c>
      <c r="E7">
        <v>223</v>
      </c>
      <c r="F7">
        <v>120</v>
      </c>
      <c r="G7">
        <v>91</v>
      </c>
      <c r="H7">
        <v>31</v>
      </c>
      <c r="I7" s="3">
        <f>SUM(C7:H7)</f>
        <v>681</v>
      </c>
      <c r="K7" t="s">
        <v>42</v>
      </c>
    </row>
    <row r="8" spans="1:11">
      <c r="A8" s="2">
        <f>RANK(I8, $I$3:$I$13, 0)</f>
        <v>6</v>
      </c>
      <c r="B8" t="s">
        <v>15</v>
      </c>
      <c r="C8">
        <v>112</v>
      </c>
      <c r="D8">
        <v>98</v>
      </c>
      <c r="E8">
        <v>15</v>
      </c>
      <c r="F8">
        <v>105</v>
      </c>
      <c r="G8">
        <v>69</v>
      </c>
      <c r="H8">
        <v>82</v>
      </c>
      <c r="I8" s="3">
        <f>SUM(C8:H8)</f>
        <v>481</v>
      </c>
      <c r="K8" t="s">
        <v>41</v>
      </c>
    </row>
    <row r="9" spans="1:11">
      <c r="A9" s="2">
        <f>RANK(I9, $I$3:$I$13, 0)</f>
        <v>7</v>
      </c>
      <c r="B9" t="s">
        <v>18</v>
      </c>
      <c r="C9">
        <v>42</v>
      </c>
      <c r="D9">
        <v>44</v>
      </c>
      <c r="E9">
        <v>136</v>
      </c>
      <c r="F9">
        <v>18</v>
      </c>
      <c r="G9">
        <v>54</v>
      </c>
      <c r="H9">
        <v>65</v>
      </c>
      <c r="I9" s="3">
        <f>SUM(C9:H9)</f>
        <v>359</v>
      </c>
      <c r="K9" t="s">
        <v>41</v>
      </c>
    </row>
    <row r="10" spans="1:11">
      <c r="A10" s="2">
        <f>RANK(I10, $I$3:$I$13, 0)</f>
        <v>8</v>
      </c>
      <c r="B10" t="s">
        <v>17</v>
      </c>
      <c r="C10">
        <v>43</v>
      </c>
      <c r="D10">
        <v>20</v>
      </c>
      <c r="E10">
        <v>58</v>
      </c>
      <c r="F10">
        <v>9</v>
      </c>
      <c r="G10">
        <v>40</v>
      </c>
      <c r="H10">
        <v>49</v>
      </c>
      <c r="I10" s="3">
        <f>SUM(C10:H10)</f>
        <v>219</v>
      </c>
      <c r="K10" t="s">
        <v>40</v>
      </c>
    </row>
    <row r="11" spans="1:11">
      <c r="A11" s="2">
        <f>RANK(I11, $I$3:$I$13, 0)</f>
        <v>9</v>
      </c>
      <c r="B11" t="s">
        <v>11</v>
      </c>
      <c r="C11">
        <v>7</v>
      </c>
      <c r="D11">
        <v>24</v>
      </c>
      <c r="E11">
        <v>7</v>
      </c>
      <c r="F11">
        <v>18</v>
      </c>
      <c r="G11">
        <v>8</v>
      </c>
      <c r="H11">
        <v>154</v>
      </c>
      <c r="I11" s="3">
        <f>SUM(C11:H11)</f>
        <v>218</v>
      </c>
      <c r="K11" t="s">
        <v>40</v>
      </c>
    </row>
    <row r="12" spans="1:11">
      <c r="A12" s="2">
        <f>RANK(I12, $I$3:$I$13, 0)</f>
        <v>10</v>
      </c>
      <c r="B12" t="s">
        <v>10</v>
      </c>
      <c r="C12">
        <v>26</v>
      </c>
      <c r="D12">
        <v>11</v>
      </c>
      <c r="E12">
        <v>7</v>
      </c>
      <c r="F12">
        <v>9</v>
      </c>
      <c r="G12">
        <v>8</v>
      </c>
      <c r="H12">
        <v>0</v>
      </c>
      <c r="I12" s="3">
        <f>SUM(C12:H12)</f>
        <v>61</v>
      </c>
      <c r="K12" t="s">
        <v>41</v>
      </c>
    </row>
    <row r="13" spans="1:11">
      <c r="A13" s="2">
        <f>RANK(I13, $I$3:$I$13, 0)</f>
        <v>11</v>
      </c>
      <c r="B13" t="s">
        <v>19</v>
      </c>
      <c r="C13">
        <v>7</v>
      </c>
      <c r="D13">
        <v>0</v>
      </c>
      <c r="E13">
        <v>0</v>
      </c>
      <c r="F13">
        <v>9</v>
      </c>
      <c r="G13">
        <v>8</v>
      </c>
      <c r="H13">
        <v>31</v>
      </c>
      <c r="I13" s="3">
        <f>SUM(C13:H13)</f>
        <v>55</v>
      </c>
      <c r="J13" t="s">
        <v>64</v>
      </c>
      <c r="K13" t="s">
        <v>40</v>
      </c>
    </row>
  </sheetData>
  <sortState ref="A3:K13">
    <sortCondition ref="A2"/>
  </sortState>
  <phoneticPr fontId="1" type="noConversion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L19"/>
  <sheetViews>
    <sheetView tabSelected="1" workbookViewId="0">
      <selection activeCell="C29" sqref="C29"/>
    </sheetView>
  </sheetViews>
  <sheetFormatPr defaultRowHeight="16.5"/>
  <sheetData>
    <row r="2" spans="1:12">
      <c r="A2" t="s">
        <v>72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s="3" t="s">
        <v>7</v>
      </c>
      <c r="J2" t="s">
        <v>8</v>
      </c>
      <c r="K2" t="s">
        <v>65</v>
      </c>
    </row>
    <row r="3" spans="1:12">
      <c r="A3" s="2">
        <f>RANK(I3, $I$3:$I$19, 0)</f>
        <v>1</v>
      </c>
      <c r="B3" t="s">
        <v>35</v>
      </c>
      <c r="C3">
        <v>175</v>
      </c>
      <c r="D3">
        <v>393</v>
      </c>
      <c r="E3">
        <v>143</v>
      </c>
      <c r="F3">
        <v>325</v>
      </c>
      <c r="G3">
        <v>315</v>
      </c>
      <c r="H3">
        <v>125</v>
      </c>
      <c r="I3" s="3">
        <f>SUM(C3:H3)</f>
        <v>1476</v>
      </c>
      <c r="J3" t="s">
        <v>25</v>
      </c>
      <c r="K3" t="s">
        <v>48</v>
      </c>
      <c r="L3" t="s">
        <v>69</v>
      </c>
    </row>
    <row r="4" spans="1:12">
      <c r="A4" s="2">
        <f>RANK(I4, $I$3:$I$19, 0)</f>
        <v>2</v>
      </c>
      <c r="B4" t="s">
        <v>23</v>
      </c>
      <c r="C4">
        <v>237</v>
      </c>
      <c r="D4">
        <v>194</v>
      </c>
      <c r="E4">
        <v>186</v>
      </c>
      <c r="F4">
        <v>308</v>
      </c>
      <c r="G4">
        <v>258</v>
      </c>
      <c r="H4">
        <v>250</v>
      </c>
      <c r="I4" s="3">
        <f>SUM(C4:H4)</f>
        <v>1433</v>
      </c>
      <c r="J4" t="s">
        <v>22</v>
      </c>
      <c r="K4" t="s">
        <v>47</v>
      </c>
      <c r="L4" t="s">
        <v>66</v>
      </c>
    </row>
    <row r="5" spans="1:12">
      <c r="A5" s="2">
        <f>RANK(I5, $I$3:$I$19, 0)</f>
        <v>3</v>
      </c>
      <c r="B5" t="s">
        <v>32</v>
      </c>
      <c r="C5">
        <v>150</v>
      </c>
      <c r="D5">
        <v>184</v>
      </c>
      <c r="E5">
        <v>172</v>
      </c>
      <c r="F5">
        <v>51</v>
      </c>
      <c r="G5">
        <v>140</v>
      </c>
      <c r="H5">
        <v>125</v>
      </c>
      <c r="I5" s="3">
        <f>SUM(C5:H5)</f>
        <v>822</v>
      </c>
      <c r="J5" t="s">
        <v>25</v>
      </c>
      <c r="K5" t="s">
        <v>45</v>
      </c>
      <c r="L5" t="s">
        <v>68</v>
      </c>
    </row>
    <row r="6" spans="1:12">
      <c r="A6" s="2">
        <f>RANK(I6, $I$3:$I$19, 0)</f>
        <v>4</v>
      </c>
      <c r="B6" t="s">
        <v>39</v>
      </c>
      <c r="C6">
        <v>150</v>
      </c>
      <c r="D6">
        <v>109</v>
      </c>
      <c r="E6">
        <v>72</v>
      </c>
      <c r="F6">
        <v>112</v>
      </c>
      <c r="G6">
        <v>158</v>
      </c>
      <c r="H6">
        <v>0</v>
      </c>
      <c r="I6" s="3">
        <f>SUM(C6:H6)</f>
        <v>601</v>
      </c>
      <c r="J6" t="s">
        <v>22</v>
      </c>
      <c r="K6" t="s">
        <v>47</v>
      </c>
      <c r="L6" t="s">
        <v>71</v>
      </c>
    </row>
    <row r="7" spans="1:12">
      <c r="A7" s="2">
        <f>RANK(I7, $I$3:$I$19, 0)</f>
        <v>5</v>
      </c>
      <c r="B7" t="s">
        <v>34</v>
      </c>
      <c r="C7">
        <v>71</v>
      </c>
      <c r="D7">
        <v>109</v>
      </c>
      <c r="E7">
        <v>71</v>
      </c>
      <c r="F7">
        <v>106</v>
      </c>
      <c r="G7">
        <v>154</v>
      </c>
      <c r="H7">
        <v>0</v>
      </c>
      <c r="I7" s="3">
        <f>SUM(C7:H7)</f>
        <v>511</v>
      </c>
      <c r="J7" t="s">
        <v>22</v>
      </c>
      <c r="K7" t="s">
        <v>59</v>
      </c>
      <c r="L7" s="1" t="s">
        <v>70</v>
      </c>
    </row>
    <row r="8" spans="1:12">
      <c r="A8" s="2">
        <f>RANK(I8, $I$3:$I$19, 0)</f>
        <v>6</v>
      </c>
      <c r="B8" t="s">
        <v>38</v>
      </c>
      <c r="C8">
        <v>150</v>
      </c>
      <c r="D8">
        <v>168</v>
      </c>
      <c r="E8">
        <v>57</v>
      </c>
      <c r="F8">
        <v>60</v>
      </c>
      <c r="G8">
        <v>41</v>
      </c>
      <c r="H8">
        <v>0</v>
      </c>
      <c r="I8" s="3">
        <f>SUM(C8:H8)</f>
        <v>476</v>
      </c>
      <c r="J8" t="s">
        <v>22</v>
      </c>
      <c r="K8" t="s">
        <v>59</v>
      </c>
      <c r="L8" s="4" t="s">
        <v>102</v>
      </c>
    </row>
    <row r="9" spans="1:12">
      <c r="A9" s="2">
        <f>RANK(I9, $I$3:$I$19, 0)</f>
        <v>7</v>
      </c>
      <c r="B9" t="s">
        <v>31</v>
      </c>
      <c r="C9">
        <v>71</v>
      </c>
      <c r="D9">
        <v>83</v>
      </c>
      <c r="E9">
        <v>43</v>
      </c>
      <c r="F9">
        <v>153</v>
      </c>
      <c r="G9">
        <v>104</v>
      </c>
      <c r="H9">
        <v>0</v>
      </c>
      <c r="I9" s="3">
        <f>SUM(C9:H9)</f>
        <v>454</v>
      </c>
      <c r="J9" t="s">
        <v>25</v>
      </c>
      <c r="K9" t="s">
        <v>45</v>
      </c>
      <c r="L9" t="s">
        <v>67</v>
      </c>
    </row>
    <row r="10" spans="1:12">
      <c r="A10" s="2">
        <f>RANK(I10, $I$3:$I$19, 0)</f>
        <v>8</v>
      </c>
      <c r="B10" t="s">
        <v>30</v>
      </c>
      <c r="C10">
        <v>141</v>
      </c>
      <c r="D10">
        <v>109</v>
      </c>
      <c r="E10">
        <v>43</v>
      </c>
      <c r="F10">
        <v>60</v>
      </c>
      <c r="G10">
        <v>97</v>
      </c>
      <c r="H10">
        <v>0</v>
      </c>
      <c r="I10" s="3">
        <f>SUM(C10:H10)</f>
        <v>450</v>
      </c>
      <c r="J10" t="s">
        <v>22</v>
      </c>
      <c r="K10" t="s">
        <v>47</v>
      </c>
    </row>
    <row r="11" spans="1:12">
      <c r="A11" s="2">
        <f>RANK(I11, $I$3:$I$19, 0)</f>
        <v>9</v>
      </c>
      <c r="B11" t="s">
        <v>28</v>
      </c>
      <c r="C11">
        <v>140</v>
      </c>
      <c r="D11">
        <v>33</v>
      </c>
      <c r="E11">
        <v>43</v>
      </c>
      <c r="F11">
        <v>34</v>
      </c>
      <c r="G11">
        <v>97</v>
      </c>
      <c r="H11">
        <v>0</v>
      </c>
      <c r="I11" s="3">
        <f>SUM(C11:H11)</f>
        <v>347</v>
      </c>
      <c r="J11" t="s">
        <v>25</v>
      </c>
      <c r="K11" t="s">
        <v>45</v>
      </c>
    </row>
    <row r="12" spans="1:12">
      <c r="A12" s="2">
        <f>RANK(I12, $I$3:$I$19, 0)</f>
        <v>10</v>
      </c>
      <c r="B12" t="s">
        <v>21</v>
      </c>
      <c r="C12">
        <v>28</v>
      </c>
      <c r="D12">
        <v>59</v>
      </c>
      <c r="E12">
        <v>71</v>
      </c>
      <c r="F12">
        <v>45</v>
      </c>
      <c r="G12">
        <v>97</v>
      </c>
      <c r="H12">
        <v>0</v>
      </c>
      <c r="I12" s="3">
        <f>SUM(C12:H12)</f>
        <v>300</v>
      </c>
      <c r="J12" t="s">
        <v>22</v>
      </c>
      <c r="K12" t="s">
        <v>46</v>
      </c>
    </row>
    <row r="13" spans="1:12">
      <c r="A13" s="2">
        <f>RANK(I13, $I$3:$I$19, 0)</f>
        <v>11</v>
      </c>
      <c r="B13" t="s">
        <v>26</v>
      </c>
      <c r="C13">
        <v>99</v>
      </c>
      <c r="D13">
        <v>24</v>
      </c>
      <c r="E13">
        <v>31</v>
      </c>
      <c r="F13">
        <v>41</v>
      </c>
      <c r="G13">
        <v>13</v>
      </c>
      <c r="H13">
        <v>0</v>
      </c>
      <c r="I13" s="3">
        <f>SUM(C13:H13)</f>
        <v>208</v>
      </c>
      <c r="J13" t="s">
        <v>25</v>
      </c>
      <c r="K13" t="s">
        <v>45</v>
      </c>
    </row>
    <row r="14" spans="1:12">
      <c r="A14" s="2">
        <f>RANK(I14, $I$3:$I$19, 0)</f>
        <v>12</v>
      </c>
      <c r="B14" t="s">
        <v>33</v>
      </c>
      <c r="C14">
        <v>57</v>
      </c>
      <c r="D14">
        <v>65</v>
      </c>
      <c r="E14">
        <v>43</v>
      </c>
      <c r="F14">
        <v>15</v>
      </c>
      <c r="G14">
        <v>0</v>
      </c>
      <c r="H14">
        <v>0</v>
      </c>
      <c r="I14" s="3">
        <f>SUM(C14:H14)</f>
        <v>180</v>
      </c>
      <c r="J14" t="s">
        <v>25</v>
      </c>
      <c r="K14" t="s">
        <v>44</v>
      </c>
    </row>
    <row r="15" spans="1:12">
      <c r="A15" s="2">
        <f>RANK(I15, $I$3:$I$19, 0)</f>
        <v>13</v>
      </c>
      <c r="B15" t="s">
        <v>27</v>
      </c>
      <c r="C15">
        <v>85</v>
      </c>
      <c r="D15">
        <v>39</v>
      </c>
      <c r="E15">
        <v>31</v>
      </c>
      <c r="F15">
        <v>15</v>
      </c>
      <c r="G15">
        <v>0</v>
      </c>
      <c r="H15">
        <v>0</v>
      </c>
      <c r="I15" s="3">
        <f>SUM(C15:H15)</f>
        <v>170</v>
      </c>
      <c r="J15" t="s">
        <v>25</v>
      </c>
      <c r="K15" t="s">
        <v>44</v>
      </c>
    </row>
    <row r="16" spans="1:12">
      <c r="A16" s="2">
        <f>RANK(I16, $I$3:$I$19, 0)</f>
        <v>14</v>
      </c>
      <c r="B16" t="s">
        <v>37</v>
      </c>
      <c r="C16">
        <v>38</v>
      </c>
      <c r="D16">
        <v>33</v>
      </c>
      <c r="E16">
        <v>27</v>
      </c>
      <c r="F16">
        <v>41</v>
      </c>
      <c r="G16">
        <v>18</v>
      </c>
      <c r="H16">
        <v>0</v>
      </c>
      <c r="I16" s="3">
        <f>SUM(C16:H16)</f>
        <v>157</v>
      </c>
      <c r="J16" t="s">
        <v>22</v>
      </c>
      <c r="K16" t="s">
        <v>59</v>
      </c>
    </row>
    <row r="17" spans="1:11">
      <c r="A17" s="2">
        <f>RANK(I17, $I$3:$I$19, 0)</f>
        <v>15</v>
      </c>
      <c r="B17" t="s">
        <v>36</v>
      </c>
      <c r="C17">
        <v>75</v>
      </c>
      <c r="D17">
        <v>17</v>
      </c>
      <c r="E17">
        <v>31</v>
      </c>
      <c r="F17">
        <v>0</v>
      </c>
      <c r="G17">
        <v>0</v>
      </c>
      <c r="H17">
        <v>0</v>
      </c>
      <c r="I17" s="3">
        <f>SUM(C17:H17)</f>
        <v>123</v>
      </c>
      <c r="J17" t="s">
        <v>25</v>
      </c>
      <c r="K17" t="s">
        <v>47</v>
      </c>
    </row>
    <row r="18" spans="1:11">
      <c r="A18" s="2">
        <f>RANK(I18, $I$3:$I$19, 0)</f>
        <v>16</v>
      </c>
      <c r="B18" t="s">
        <v>29</v>
      </c>
      <c r="C18">
        <v>42</v>
      </c>
      <c r="D18">
        <v>17</v>
      </c>
      <c r="E18">
        <v>43</v>
      </c>
      <c r="F18">
        <v>15</v>
      </c>
      <c r="G18">
        <v>0</v>
      </c>
      <c r="H18">
        <v>0</v>
      </c>
      <c r="I18" s="3">
        <f>SUM(C18:H18)</f>
        <v>117</v>
      </c>
      <c r="J18" t="s">
        <v>25</v>
      </c>
      <c r="K18" t="s">
        <v>44</v>
      </c>
    </row>
    <row r="19" spans="1:11">
      <c r="A19" s="2">
        <f>RANK(I19, $I$3:$I$19, 0)</f>
        <v>17</v>
      </c>
      <c r="B19" t="s">
        <v>24</v>
      </c>
      <c r="C19">
        <v>19</v>
      </c>
      <c r="D19">
        <v>25</v>
      </c>
      <c r="E19">
        <v>27</v>
      </c>
      <c r="F19">
        <v>32</v>
      </c>
      <c r="G19">
        <v>0</v>
      </c>
      <c r="H19">
        <v>0</v>
      </c>
      <c r="I19" s="3">
        <f>SUM(C19:H19)</f>
        <v>103</v>
      </c>
      <c r="J19" t="s">
        <v>25</v>
      </c>
      <c r="K19" t="s">
        <v>44</v>
      </c>
    </row>
  </sheetData>
  <sortState ref="A3:L19">
    <sortCondition ref="A2"/>
  </sortState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K13"/>
  <sheetViews>
    <sheetView workbookViewId="0">
      <selection activeCell="C22" sqref="C22"/>
    </sheetView>
  </sheetViews>
  <sheetFormatPr defaultRowHeight="16.5"/>
  <cols>
    <col min="3" max="3" width="23.125" bestFit="1" customWidth="1"/>
  </cols>
  <sheetData>
    <row r="2" spans="1:11">
      <c r="A2" t="s">
        <v>80</v>
      </c>
      <c r="B2" t="s">
        <v>81</v>
      </c>
      <c r="C2" t="s">
        <v>73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s="3" t="s">
        <v>82</v>
      </c>
      <c r="K2" t="s">
        <v>83</v>
      </c>
    </row>
    <row r="3" spans="1:11">
      <c r="A3" s="2">
        <f>RANK(J3, $J$3:$J$13, 0)</f>
        <v>1</v>
      </c>
      <c r="B3" t="s">
        <v>93</v>
      </c>
      <c r="C3" t="s">
        <v>101</v>
      </c>
      <c r="D3">
        <v>261</v>
      </c>
      <c r="E3">
        <v>473</v>
      </c>
      <c r="F3">
        <v>312</v>
      </c>
      <c r="G3">
        <v>375</v>
      </c>
      <c r="H3">
        <v>550</v>
      </c>
      <c r="I3">
        <v>671</v>
      </c>
      <c r="J3" s="3">
        <f>SUM(D3:I3)</f>
        <v>2642</v>
      </c>
      <c r="K3" t="s">
        <v>78</v>
      </c>
    </row>
    <row r="4" spans="1:11">
      <c r="A4" s="2">
        <f>RANK(J4, $J$3:$J$13, 0)</f>
        <v>2</v>
      </c>
      <c r="B4" t="s">
        <v>94</v>
      </c>
      <c r="C4" t="s">
        <v>100</v>
      </c>
      <c r="D4">
        <v>195</v>
      </c>
      <c r="E4">
        <v>470</v>
      </c>
      <c r="F4">
        <v>470</v>
      </c>
      <c r="G4">
        <v>312</v>
      </c>
      <c r="H4">
        <v>431</v>
      </c>
      <c r="I4">
        <v>622</v>
      </c>
      <c r="J4" s="3">
        <f>SUM(D4:I4)</f>
        <v>2500</v>
      </c>
      <c r="K4" t="s">
        <v>77</v>
      </c>
    </row>
    <row r="5" spans="1:11">
      <c r="A5" s="2">
        <f>RANK(J5, $J$3:$J$13, 0)</f>
        <v>3</v>
      </c>
      <c r="B5" t="s">
        <v>92</v>
      </c>
      <c r="C5" t="s">
        <v>107</v>
      </c>
      <c r="D5">
        <v>156</v>
      </c>
      <c r="E5">
        <v>175</v>
      </c>
      <c r="F5">
        <v>248</v>
      </c>
      <c r="G5">
        <v>148</v>
      </c>
      <c r="H5">
        <v>326</v>
      </c>
      <c r="I5">
        <v>250</v>
      </c>
      <c r="J5" s="3">
        <f>SUM(D5:I5)</f>
        <v>1303</v>
      </c>
      <c r="K5" t="s">
        <v>76</v>
      </c>
    </row>
    <row r="6" spans="1:11">
      <c r="A6" s="2">
        <f>RANK(J6, $J$3:$J$13, 0)</f>
        <v>4</v>
      </c>
      <c r="B6" t="s">
        <v>91</v>
      </c>
      <c r="C6" t="s">
        <v>106</v>
      </c>
      <c r="D6">
        <v>86</v>
      </c>
      <c r="E6">
        <v>202</v>
      </c>
      <c r="F6">
        <v>266</v>
      </c>
      <c r="G6">
        <v>147</v>
      </c>
      <c r="H6">
        <v>326</v>
      </c>
      <c r="I6">
        <v>125</v>
      </c>
      <c r="J6" s="3">
        <f>SUM(D6:I6)</f>
        <v>1152</v>
      </c>
    </row>
    <row r="7" spans="1:11">
      <c r="A7" s="2">
        <f>RANK(J7, $J$3:$J$13, 0)</f>
        <v>5</v>
      </c>
      <c r="B7" t="s">
        <v>93</v>
      </c>
      <c r="C7" t="s">
        <v>98</v>
      </c>
      <c r="D7">
        <v>187</v>
      </c>
      <c r="E7">
        <v>213</v>
      </c>
      <c r="F7">
        <v>165</v>
      </c>
      <c r="G7">
        <v>202</v>
      </c>
      <c r="H7">
        <v>254</v>
      </c>
      <c r="I7">
        <v>125</v>
      </c>
      <c r="J7" s="3">
        <f>SUM(D7:I7)</f>
        <v>1146</v>
      </c>
    </row>
    <row r="8" spans="1:11">
      <c r="A8" s="2">
        <f>RANK(J8, $J$3:$J$13, 0)</f>
        <v>6</v>
      </c>
      <c r="B8" t="s">
        <v>94</v>
      </c>
      <c r="C8" t="s">
        <v>99</v>
      </c>
      <c r="D8">
        <v>160</v>
      </c>
      <c r="E8">
        <v>34</v>
      </c>
      <c r="F8">
        <v>129</v>
      </c>
      <c r="G8">
        <v>202</v>
      </c>
      <c r="H8">
        <v>260</v>
      </c>
      <c r="I8">
        <v>0</v>
      </c>
      <c r="J8" s="3">
        <f>SUM(D8:I8)</f>
        <v>785</v>
      </c>
    </row>
    <row r="9" spans="1:11">
      <c r="A9" s="2">
        <f>RANK(J9, $J$3:$J$13, 0)</f>
        <v>7</v>
      </c>
      <c r="B9" t="s">
        <v>93</v>
      </c>
      <c r="C9" t="s">
        <v>97</v>
      </c>
      <c r="D9">
        <v>86</v>
      </c>
      <c r="E9">
        <v>112</v>
      </c>
      <c r="F9">
        <v>152</v>
      </c>
      <c r="G9">
        <v>70</v>
      </c>
      <c r="H9">
        <v>89</v>
      </c>
      <c r="I9">
        <v>125</v>
      </c>
      <c r="J9" s="3">
        <f>SUM(D9:I9)</f>
        <v>634</v>
      </c>
    </row>
    <row r="10" spans="1:11">
      <c r="A10" s="2">
        <f>RANK(J10, $J$3:$J$13, 0)</f>
        <v>8</v>
      </c>
      <c r="B10" t="s">
        <v>91</v>
      </c>
      <c r="C10" t="s">
        <v>105</v>
      </c>
      <c r="D10">
        <v>86</v>
      </c>
      <c r="E10">
        <v>139</v>
      </c>
      <c r="F10">
        <v>119</v>
      </c>
      <c r="G10">
        <v>65</v>
      </c>
      <c r="H10">
        <v>63</v>
      </c>
      <c r="I10">
        <v>0</v>
      </c>
      <c r="J10" s="3">
        <f>SUM(D10:I10)</f>
        <v>472</v>
      </c>
    </row>
    <row r="11" spans="1:11">
      <c r="A11" s="2">
        <f>RANK(J11, $J$3:$J$13, 0)</f>
        <v>9</v>
      </c>
      <c r="B11" t="s">
        <v>91</v>
      </c>
      <c r="C11" t="s">
        <v>104</v>
      </c>
      <c r="D11">
        <v>58</v>
      </c>
      <c r="E11">
        <v>60</v>
      </c>
      <c r="F11">
        <v>113</v>
      </c>
      <c r="G11">
        <v>65</v>
      </c>
      <c r="H11">
        <v>89</v>
      </c>
      <c r="I11">
        <v>0</v>
      </c>
      <c r="J11" s="3">
        <f>SUM(D11:I11)</f>
        <v>385</v>
      </c>
      <c r="K11" t="s">
        <v>74</v>
      </c>
    </row>
    <row r="12" spans="1:11">
      <c r="A12" s="2">
        <f>RANK(J12, $J$3:$J$13, 0)</f>
        <v>10</v>
      </c>
      <c r="B12" t="s">
        <v>93</v>
      </c>
      <c r="C12" t="s">
        <v>96</v>
      </c>
      <c r="D12">
        <v>72</v>
      </c>
      <c r="E12">
        <v>0</v>
      </c>
      <c r="F12">
        <v>36</v>
      </c>
      <c r="G12">
        <v>24</v>
      </c>
      <c r="H12">
        <v>89</v>
      </c>
      <c r="I12">
        <v>125</v>
      </c>
      <c r="J12" s="3">
        <f>SUM(D12:I12)</f>
        <v>346</v>
      </c>
      <c r="K12" t="s">
        <v>79</v>
      </c>
    </row>
    <row r="13" spans="1:11">
      <c r="A13" s="2">
        <f>RANK(J13, $J$3:$J$13, 0)</f>
        <v>11</v>
      </c>
      <c r="B13" t="s">
        <v>95</v>
      </c>
      <c r="C13" t="s">
        <v>103</v>
      </c>
      <c r="D13">
        <v>58</v>
      </c>
      <c r="E13">
        <v>34</v>
      </c>
      <c r="F13">
        <v>36</v>
      </c>
      <c r="G13">
        <v>65</v>
      </c>
      <c r="H13">
        <v>142</v>
      </c>
      <c r="I13">
        <v>0</v>
      </c>
      <c r="J13" s="3">
        <f>SUM(D13:I13)</f>
        <v>335</v>
      </c>
      <c r="K13" t="s">
        <v>75</v>
      </c>
    </row>
  </sheetData>
  <sortState ref="A3:K13">
    <sortCondition ref="A2"/>
  </sortState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L5"/>
  <sheetViews>
    <sheetView workbookViewId="0">
      <selection activeCell="D39" sqref="D39"/>
    </sheetView>
  </sheetViews>
  <sheetFormatPr defaultRowHeight="16.5"/>
  <sheetData>
    <row r="2" spans="1:1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56</v>
      </c>
      <c r="J2" t="s">
        <v>57</v>
      </c>
      <c r="K2" t="s">
        <v>58</v>
      </c>
      <c r="L2" s="3" t="s">
        <v>7</v>
      </c>
    </row>
    <row r="3" spans="1:12">
      <c r="A3" s="2" t="s">
        <v>84</v>
      </c>
      <c r="B3" t="s">
        <v>50</v>
      </c>
      <c r="C3" s="1">
        <v>697</v>
      </c>
      <c r="D3" s="1">
        <v>750</v>
      </c>
      <c r="E3" s="1">
        <v>1044</v>
      </c>
      <c r="F3" s="1">
        <v>800</v>
      </c>
      <c r="G3" s="1">
        <v>606</v>
      </c>
      <c r="H3" s="1">
        <v>737</v>
      </c>
      <c r="I3">
        <v>345</v>
      </c>
      <c r="J3">
        <v>1000</v>
      </c>
      <c r="K3">
        <v>250</v>
      </c>
      <c r="L3" s="3">
        <f>SUM(C3:K3)</f>
        <v>6229</v>
      </c>
    </row>
    <row r="4" spans="1:12">
      <c r="A4" s="2" t="s">
        <v>85</v>
      </c>
      <c r="B4" t="s">
        <v>49</v>
      </c>
      <c r="C4" s="1">
        <v>330</v>
      </c>
      <c r="D4" s="1">
        <v>338</v>
      </c>
      <c r="E4" s="1">
        <v>446</v>
      </c>
      <c r="F4" s="1">
        <v>487</v>
      </c>
      <c r="G4" s="1">
        <v>342</v>
      </c>
      <c r="H4" s="1">
        <v>526</v>
      </c>
      <c r="I4">
        <v>115</v>
      </c>
      <c r="J4">
        <v>800</v>
      </c>
      <c r="K4">
        <v>500</v>
      </c>
      <c r="L4" s="3">
        <f>SUM(C4:K4)</f>
        <v>3884</v>
      </c>
    </row>
    <row r="5" spans="1:12">
      <c r="A5" s="2" t="s">
        <v>86</v>
      </c>
      <c r="B5" t="s">
        <v>51</v>
      </c>
      <c r="C5">
        <v>57</v>
      </c>
      <c r="D5">
        <v>44</v>
      </c>
      <c r="E5">
        <v>65</v>
      </c>
      <c r="F5">
        <v>36</v>
      </c>
      <c r="G5">
        <v>56</v>
      </c>
      <c r="H5">
        <v>234</v>
      </c>
      <c r="I5">
        <v>35</v>
      </c>
      <c r="J5">
        <v>400</v>
      </c>
      <c r="K5">
        <v>0</v>
      </c>
      <c r="L5" s="3">
        <f>SUM(C5:K5)</f>
        <v>927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L6"/>
  <sheetViews>
    <sheetView workbookViewId="0">
      <selection activeCell="M10" sqref="M10"/>
    </sheetView>
  </sheetViews>
  <sheetFormatPr defaultRowHeight="16.5"/>
  <cols>
    <col min="1" max="1" width="10.75" bestFit="1" customWidth="1"/>
  </cols>
  <sheetData>
    <row r="2" spans="1:1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56</v>
      </c>
      <c r="J2" t="s">
        <v>57</v>
      </c>
      <c r="K2" t="s">
        <v>58</v>
      </c>
      <c r="L2" s="3" t="s">
        <v>7</v>
      </c>
    </row>
    <row r="3" spans="1:12">
      <c r="A3" s="2" t="s">
        <v>87</v>
      </c>
      <c r="B3" t="s">
        <v>52</v>
      </c>
      <c r="C3">
        <v>203</v>
      </c>
      <c r="D3">
        <v>146</v>
      </c>
      <c r="E3">
        <v>144</v>
      </c>
      <c r="F3">
        <v>77</v>
      </c>
      <c r="G3">
        <v>0</v>
      </c>
      <c r="H3">
        <v>0</v>
      </c>
      <c r="I3">
        <v>290</v>
      </c>
      <c r="J3">
        <v>0</v>
      </c>
      <c r="K3">
        <v>0</v>
      </c>
      <c r="L3" s="3">
        <f>SUM(C3:K3)</f>
        <v>860</v>
      </c>
    </row>
    <row r="4" spans="1:12">
      <c r="A4" s="2" t="s">
        <v>88</v>
      </c>
      <c r="B4" t="s">
        <v>53</v>
      </c>
      <c r="C4">
        <v>460</v>
      </c>
      <c r="D4">
        <v>324</v>
      </c>
      <c r="E4">
        <v>289</v>
      </c>
      <c r="F4">
        <v>279</v>
      </c>
      <c r="G4">
        <v>354</v>
      </c>
      <c r="H4">
        <v>125</v>
      </c>
      <c r="I4">
        <v>525</v>
      </c>
      <c r="J4">
        <v>0</v>
      </c>
      <c r="K4">
        <v>0</v>
      </c>
      <c r="L4" s="3">
        <f>SUM(C4:K4)</f>
        <v>2356</v>
      </c>
    </row>
    <row r="5" spans="1:12">
      <c r="A5" s="2" t="s">
        <v>89</v>
      </c>
      <c r="B5" t="s">
        <v>54</v>
      </c>
      <c r="C5">
        <v>287</v>
      </c>
      <c r="D5">
        <v>369</v>
      </c>
      <c r="E5">
        <v>226</v>
      </c>
      <c r="F5">
        <v>252</v>
      </c>
      <c r="G5">
        <v>310</v>
      </c>
      <c r="H5">
        <v>0</v>
      </c>
      <c r="I5">
        <v>1330</v>
      </c>
      <c r="J5">
        <v>0</v>
      </c>
      <c r="K5">
        <v>530</v>
      </c>
      <c r="L5" s="3">
        <f>SUM(C5:K5)</f>
        <v>3304</v>
      </c>
    </row>
    <row r="6" spans="1:12">
      <c r="A6" s="2" t="s">
        <v>90</v>
      </c>
      <c r="B6" t="s">
        <v>55</v>
      </c>
      <c r="C6">
        <v>603</v>
      </c>
      <c r="D6">
        <v>429</v>
      </c>
      <c r="E6">
        <v>332</v>
      </c>
      <c r="F6">
        <v>480</v>
      </c>
      <c r="G6">
        <v>513</v>
      </c>
      <c r="H6">
        <v>250</v>
      </c>
      <c r="I6">
        <v>790</v>
      </c>
      <c r="J6">
        <v>200</v>
      </c>
      <c r="K6">
        <v>420</v>
      </c>
      <c r="L6" s="3">
        <f>SUM(C6:K6)</f>
        <v>4017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L5"/>
  <sheetViews>
    <sheetView workbookViewId="0">
      <selection activeCell="J11" sqref="J11"/>
    </sheetView>
  </sheetViews>
  <sheetFormatPr defaultRowHeight="16.5"/>
  <sheetData>
    <row r="2" spans="1:12">
      <c r="B2" t="s">
        <v>108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56</v>
      </c>
      <c r="J2" t="s">
        <v>57</v>
      </c>
      <c r="K2" t="s">
        <v>58</v>
      </c>
      <c r="L2" s="3" t="s">
        <v>82</v>
      </c>
    </row>
    <row r="3" spans="1:12">
      <c r="A3" s="2" t="s">
        <v>112</v>
      </c>
      <c r="B3" t="s">
        <v>109</v>
      </c>
      <c r="C3">
        <f>58+156+160+195</f>
        <v>569</v>
      </c>
      <c r="D3">
        <f>34+175+34+470</f>
        <v>713</v>
      </c>
      <c r="E3">
        <f>36+248+129+470</f>
        <v>883</v>
      </c>
      <c r="F3">
        <f>65+148+202+312</f>
        <v>727</v>
      </c>
      <c r="G3">
        <f>142+326+260+431</f>
        <v>1159</v>
      </c>
      <c r="H3">
        <f>250+622</f>
        <v>872</v>
      </c>
      <c r="I3">
        <v>990</v>
      </c>
      <c r="J3">
        <v>1400</v>
      </c>
      <c r="K3">
        <v>1080</v>
      </c>
      <c r="L3" s="3">
        <f>SUM(C3:K3)</f>
        <v>8393</v>
      </c>
    </row>
    <row r="4" spans="1:12">
      <c r="A4" s="2" t="s">
        <v>111</v>
      </c>
      <c r="B4" t="s">
        <v>20</v>
      </c>
      <c r="C4">
        <f>72+86+187+261</f>
        <v>606</v>
      </c>
      <c r="D4">
        <f>112+213+473</f>
        <v>798</v>
      </c>
      <c r="E4">
        <f>36+152+165+312</f>
        <v>665</v>
      </c>
      <c r="F4">
        <f>24+70+202+375</f>
        <v>671</v>
      </c>
      <c r="G4">
        <f>89+89+254+550</f>
        <v>982</v>
      </c>
      <c r="H4">
        <f>125+125+671+125</f>
        <v>1046</v>
      </c>
      <c r="I4">
        <v>770</v>
      </c>
      <c r="J4">
        <v>1705</v>
      </c>
      <c r="K4">
        <v>1080</v>
      </c>
      <c r="L4" s="3">
        <f>SUM(C4:K4)</f>
        <v>8323</v>
      </c>
    </row>
    <row r="5" spans="1:12">
      <c r="A5" s="2" t="s">
        <v>113</v>
      </c>
      <c r="B5" t="s">
        <v>110</v>
      </c>
      <c r="C5">
        <f>86+86+58+175</f>
        <v>405</v>
      </c>
      <c r="D5">
        <f>202+139+60+393</f>
        <v>794</v>
      </c>
      <c r="E5">
        <f>266+119+113+143</f>
        <v>641</v>
      </c>
      <c r="F5">
        <f>147+130+325</f>
        <v>602</v>
      </c>
      <c r="G5">
        <f>326+63+89+315</f>
        <v>793</v>
      </c>
      <c r="H5">
        <f>125+125</f>
        <v>250</v>
      </c>
      <c r="I5">
        <v>500</v>
      </c>
      <c r="J5">
        <v>1200</v>
      </c>
      <c r="K5">
        <v>390</v>
      </c>
      <c r="L5" s="3">
        <f>SUM(C5:K5)</f>
        <v>5575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U10 개인</vt:lpstr>
      <vt:lpstr>U15 개인</vt:lpstr>
      <vt:lpstr>General Individual</vt:lpstr>
      <vt:lpstr>U10 단체</vt:lpstr>
      <vt:lpstr>U15 단체</vt:lpstr>
      <vt:lpstr>General Team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1503</cp:lastModifiedBy>
  <dcterms:created xsi:type="dcterms:W3CDTF">2023-01-27T13:44:33Z</dcterms:created>
  <dcterms:modified xsi:type="dcterms:W3CDTF">2023-01-31T05:57:51Z</dcterms:modified>
</cp:coreProperties>
</file>